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5480" windowHeight="5655" tabRatio="917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<sst xmlns="http://schemas.openxmlformats.org/spreadsheetml/2006/main" count="4314" uniqueCount="1002">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</sst>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29" sqref="B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44275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891</v>
      </c>
      <c r="D6" s="674">
        <f aca="true" t="shared" si="0" ref="D6:D15">C6-E6</f>
        <v>0</v>
      </c>
      <c r="E6" s="673">
        <f>'1-Баланс'!G95</f>
        <v>891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-1252</v>
      </c>
      <c r="D7" s="674">
        <f t="shared" si="0"/>
        <v>-1970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-18</v>
      </c>
      <c r="D8" s="674">
        <f t="shared" si="0"/>
        <v>0</v>
      </c>
      <c r="E8" s="673">
        <f>ABS('2-Отчет за доходите'!C44)-ABS('2-Отчет за доходите'!G44)</f>
        <v>-18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-1252</v>
      </c>
      <c r="D11" s="674">
        <f t="shared" si="0"/>
        <v>0</v>
      </c>
      <c r="E11" s="673">
        <f>'4-Отчет за собствения капитал'!L34</f>
        <v>-1252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0.01437699680511182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-0.008399440037330844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-0.020202020202020204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0.054901960784313725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0.054901960784313725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0.027450980392156862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0.027450980392156862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0.0068415051311288486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0.006734006734006734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2.9685534591194966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-1.711661341853035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2.405162738496072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-0.00718849840255591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238.11111111111111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891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-8536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2269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-10805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-8554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-1252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1870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18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1888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1888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255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140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255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255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2269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2269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2269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2269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-10805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-10805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-10823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-10823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-1234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-1234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-1252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-1252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1870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1870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273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18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140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2143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2143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1870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1870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273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18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140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140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2143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2143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72">
      <selection activeCell="H47" sqref="H4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-8536</v>
      </c>
      <c r="H28" s="596">
        <f>SUM(H29:H31)</f>
        <v>-8608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2269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-10805</v>
      </c>
      <c r="H30" s="196">
        <v>-10805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-18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-8554</v>
      </c>
      <c r="H34" s="598">
        <f>H28+H32+H33</f>
        <v>-8536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-1252</v>
      </c>
      <c r="H37" s="600">
        <f>H26+H18+H34</f>
        <v>-1234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1870</v>
      </c>
      <c r="H46" s="196">
        <v>1864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18</v>
      </c>
      <c r="H47" s="196">
        <v>18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1888</v>
      </c>
      <c r="H50" s="596">
        <f>SUM(H44:H49)</f>
        <v>1882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1888</v>
      </c>
      <c r="H56" s="600">
        <f>H50+H52+H53+H54+H55</f>
        <v>1882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255</v>
      </c>
      <c r="H61" s="596">
        <f>SUM(H62:H68)</f>
        <v>243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</v>
      </c>
      <c r="H64" s="196">
        <v>108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140</v>
      </c>
      <c r="H68" s="196">
        <v>135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0</v>
      </c>
      <c r="H69" s="196">
        <v>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255</v>
      </c>
      <c r="H71" s="598">
        <f>H59+H60+H61+H69+H70</f>
        <v>243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255</v>
      </c>
      <c r="H79" s="600">
        <f>H71+H73+H75+H77</f>
        <v>243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</v>
      </c>
      <c r="D94" s="602">
        <f>D65+D76+D85+D92+D93</f>
        <v>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891</v>
      </c>
      <c r="D95" s="604">
        <f>D94+D56</f>
        <v>891</v>
      </c>
      <c r="E95" s="229" t="s">
        <v>942</v>
      </c>
      <c r="F95" s="489" t="s">
        <v>268</v>
      </c>
      <c r="G95" s="603">
        <f>G37+G40+G56+G79</f>
        <v>891</v>
      </c>
      <c r="H95" s="604">
        <f>H37+H40+H56+H79</f>
        <v>891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44275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</v>
      </c>
      <c r="D13" s="317">
        <v>22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>
        <v>6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</v>
      </c>
      <c r="D22" s="629">
        <f>SUM(D12:D18)+D19</f>
        <v>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>
        <v>111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111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</v>
      </c>
      <c r="D31" s="635">
        <f>D29+D22</f>
        <v>45</v>
      </c>
      <c r="E31" s="251" t="s">
        <v>824</v>
      </c>
      <c r="F31" s="266" t="s">
        <v>331</v>
      </c>
      <c r="G31" s="253">
        <f>G16+G18+G27</f>
        <v>6</v>
      </c>
      <c r="H31" s="254">
        <f>H16+H18+H27</f>
        <v>117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72</v>
      </c>
      <c r="E33" s="233" t="s">
        <v>334</v>
      </c>
      <c r="F33" s="238" t="s">
        <v>335</v>
      </c>
      <c r="G33" s="628">
        <f>IF((C31-G31)&gt;0,C31-G31,0)</f>
        <v>18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</v>
      </c>
      <c r="D36" s="637">
        <f>D31-D34+D35</f>
        <v>45</v>
      </c>
      <c r="E36" s="262" t="s">
        <v>346</v>
      </c>
      <c r="F36" s="256" t="s">
        <v>347</v>
      </c>
      <c r="G36" s="267">
        <f>G35-G34+G31</f>
        <v>6</v>
      </c>
      <c r="H36" s="268">
        <f>H35-H34+H31</f>
        <v>117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72</v>
      </c>
      <c r="E37" s="261" t="s">
        <v>350</v>
      </c>
      <c r="F37" s="266" t="s">
        <v>351</v>
      </c>
      <c r="G37" s="253">
        <f>IF((C36-G36)&gt;0,C36-G36,0)</f>
        <v>18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72</v>
      </c>
      <c r="E42" s="247" t="s">
        <v>362</v>
      </c>
      <c r="F42" s="195" t="s">
        <v>363</v>
      </c>
      <c r="G42" s="241">
        <f>IF(G37&gt;0,IF(C38+G37&lt;0,0,C38+G37),IF(C37-C38&lt;0,C38-C37,0))</f>
        <v>18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72</v>
      </c>
      <c r="E44" s="262" t="s">
        <v>369</v>
      </c>
      <c r="F44" s="269" t="s">
        <v>370</v>
      </c>
      <c r="G44" s="267">
        <f>IF(C42=0,IF(G42-G43&gt;0,G42-G43+C43,0),IF(C42-C43&lt;0,C43-C42+G43,0))</f>
        <v>18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</v>
      </c>
      <c r="D45" s="631">
        <f>D36+D38+D42</f>
        <v>117</v>
      </c>
      <c r="E45" s="270" t="s">
        <v>373</v>
      </c>
      <c r="F45" s="272" t="s">
        <v>374</v>
      </c>
      <c r="G45" s="630">
        <f>G42+G36</f>
        <v>24</v>
      </c>
      <c r="H45" s="631">
        <f>H42+H36</f>
        <v>117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44275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</v>
      </c>
      <c r="D11" s="196">
        <v>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44275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8" sqref="M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2269</v>
      </c>
      <c r="J13" s="584">
        <f>'1-Баланс'!H30+'1-Баланс'!H33</f>
        <v>-10805</v>
      </c>
      <c r="K13" s="585"/>
      <c r="L13" s="584">
        <f>SUM(C13:K13)</f>
        <v>-1234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>
        <v>0</v>
      </c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2269</v>
      </c>
      <c r="J17" s="653">
        <f t="shared" si="2"/>
        <v>-10805</v>
      </c>
      <c r="K17" s="653">
        <f t="shared" si="2"/>
        <v>0</v>
      </c>
      <c r="L17" s="584">
        <f t="shared" si="1"/>
        <v>-1234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-18</v>
      </c>
      <c r="K18" s="585"/>
      <c r="L18" s="584">
        <f t="shared" si="1"/>
        <v>-18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2269</v>
      </c>
      <c r="J31" s="653">
        <f t="shared" si="6"/>
        <v>-10823</v>
      </c>
      <c r="K31" s="653">
        <f t="shared" si="6"/>
        <v>0</v>
      </c>
      <c r="L31" s="584">
        <f t="shared" si="1"/>
        <v>-1252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2269</v>
      </c>
      <c r="J34" s="587">
        <f t="shared" si="7"/>
        <v>-10823</v>
      </c>
      <c r="K34" s="587">
        <f t="shared" si="7"/>
        <v>0</v>
      </c>
      <c r="L34" s="651">
        <f t="shared" si="1"/>
        <v>-1252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44275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06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44275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44275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85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</v>
      </c>
      <c r="D45" s="438">
        <f>D26+D30+D31+D33+D32+D34+D35+D40</f>
        <v>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</v>
      </c>
      <c r="D46" s="444">
        <f>D45+D23+D21+D11</f>
        <v>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1870</v>
      </c>
      <c r="D82" s="138">
        <f>SUM(D83:D86)</f>
        <v>1870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1870</v>
      </c>
      <c r="D83" s="197">
        <v>1870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273</v>
      </c>
      <c r="D87" s="134">
        <f>SUM(D88:D92)+D96</f>
        <v>273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18</v>
      </c>
      <c r="D88" s="197">
        <v>18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115</v>
      </c>
      <c r="D89" s="197">
        <v>115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140</v>
      </c>
      <c r="D92" s="138">
        <f>SUM(D93:D95)</f>
        <v>140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140</v>
      </c>
      <c r="D93" s="197">
        <v>140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2143</v>
      </c>
      <c r="D98" s="433">
        <f>D87+D82+D77+D73+D97</f>
        <v>2143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2143</v>
      </c>
      <c r="D99" s="427">
        <f>D98+D70+D68</f>
        <v>2143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44275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44275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2020-07-10T11:04:09Z</cp:lastPrinted>
  <dcterms:created xsi:type="dcterms:W3CDTF">2006-09-16T00:00:00Z</dcterms:created>
  <dcterms:modified xsi:type="dcterms:W3CDTF">2021-03-18T13:34:52Z</dcterms:modified>
  <cp:category/>
  <cp:version/>
  <cp:contentType/>
  <cp:contentStatus/>
</cp:coreProperties>
</file>